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-102 Bayesian Inference in Risk Assessment\P-102 2019-01\Workshops\"/>
    </mc:Choice>
  </mc:AlternateContent>
  <xr:revisionPtr revIDLastSave="0" documentId="8_{774BA3F1-281C-4457-B641-149124684D97}" xr6:coauthVersionLast="40" xr6:coauthVersionMax="40" xr10:uidLastSave="{00000000-0000-0000-0000-000000000000}"/>
  <bookViews>
    <workbookView xWindow="600" yWindow="465" windowWidth="14700" windowHeight="7680" xr2:uid="{00000000-000D-0000-FFFF-FFFF00000000}"/>
  </bookViews>
  <sheets>
    <sheet name="AandB" sheetId="4" r:id="rId1"/>
    <sheet name="Lognormal" sheetId="3" r:id="rId2"/>
    <sheet name="Sampling" sheetId="1" r:id="rId3"/>
    <sheet name="CoreDamage" sheetId="2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4" l="1"/>
  <c r="E4" i="4"/>
  <c r="D5" i="4"/>
  <c r="E5" i="4"/>
  <c r="D6" i="4"/>
  <c r="E6" i="4"/>
  <c r="D7" i="4"/>
  <c r="E7" i="4"/>
  <c r="D8" i="4"/>
  <c r="E8" i="4"/>
  <c r="D9" i="4"/>
  <c r="E9" i="4"/>
  <c r="D10" i="4"/>
  <c r="E10" i="4"/>
  <c r="D11" i="4"/>
  <c r="E11" i="4"/>
  <c r="D12" i="4"/>
  <c r="E12" i="4"/>
  <c r="D3" i="4"/>
  <c r="E3" i="4"/>
  <c r="B12" i="4"/>
  <c r="B11" i="4"/>
  <c r="C11" i="4"/>
  <c r="B10" i="4"/>
  <c r="C10" i="4"/>
  <c r="F10" i="4"/>
  <c r="B9" i="4"/>
  <c r="B8" i="4"/>
  <c r="B7" i="4"/>
  <c r="B6" i="4"/>
  <c r="B5" i="4"/>
  <c r="B4" i="4"/>
  <c r="B3" i="4"/>
  <c r="C3" i="4"/>
  <c r="F11" i="4"/>
  <c r="F3" i="4"/>
  <c r="C7" i="4"/>
  <c r="F7" i="4"/>
  <c r="C6" i="4"/>
  <c r="F6" i="4"/>
  <c r="C12" i="4"/>
  <c r="F12" i="4"/>
  <c r="C8" i="4"/>
  <c r="F8" i="4"/>
  <c r="C9" i="4"/>
  <c r="F9" i="4"/>
  <c r="C5" i="4"/>
  <c r="F5" i="4"/>
  <c r="C4" i="4"/>
  <c r="F4" i="4"/>
  <c r="B13" i="4"/>
  <c r="B12" i="3"/>
  <c r="B11" i="3"/>
  <c r="B10" i="3"/>
  <c r="B9" i="3"/>
  <c r="B8" i="3"/>
  <c r="B7" i="3"/>
  <c r="B6" i="3"/>
  <c r="B5" i="3"/>
  <c r="B4" i="3"/>
  <c r="B3" i="3"/>
  <c r="F13" i="4"/>
  <c r="E13" i="4"/>
  <c r="C13" i="4"/>
  <c r="D13" i="4"/>
  <c r="C4" i="3"/>
  <c r="D4" i="3"/>
  <c r="E4" i="3"/>
  <c r="C11" i="3"/>
  <c r="D11" i="3"/>
  <c r="E11" i="3"/>
  <c r="C12" i="3"/>
  <c r="D12" i="3"/>
  <c r="E12" i="3"/>
  <c r="C6" i="3"/>
  <c r="D6" i="3"/>
  <c r="E6" i="3"/>
  <c r="C5" i="3"/>
  <c r="D5" i="3"/>
  <c r="E5" i="3"/>
  <c r="C7" i="3"/>
  <c r="D7" i="3"/>
  <c r="E7" i="3"/>
  <c r="C8" i="3"/>
  <c r="D8" i="3"/>
  <c r="E8" i="3"/>
  <c r="C10" i="3"/>
  <c r="D10" i="3"/>
  <c r="E10" i="3"/>
  <c r="C9" i="3"/>
  <c r="D9" i="3"/>
  <c r="E9" i="3"/>
  <c r="C3" i="3"/>
  <c r="D3" i="3"/>
  <c r="E3" i="3"/>
  <c r="B13" i="3"/>
  <c r="D7" i="2"/>
  <c r="B8" i="2"/>
  <c r="B9" i="2"/>
  <c r="B5" i="2"/>
  <c r="B6" i="2"/>
  <c r="B3" i="1"/>
  <c r="C3" i="1"/>
  <c r="C19" i="1"/>
  <c r="C17" i="1"/>
  <c r="C14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E13" i="3"/>
  <c r="D13" i="3"/>
  <c r="C13" i="3"/>
  <c r="C18" i="1"/>
  <c r="C15" i="1"/>
  <c r="C16" i="1"/>
  <c r="B13" i="1"/>
  <c r="C13" i="1"/>
</calcChain>
</file>

<file path=xl/sharedStrings.xml><?xml version="1.0" encoding="utf-8"?>
<sst xmlns="http://schemas.openxmlformats.org/spreadsheetml/2006/main" count="39" uniqueCount="31">
  <si>
    <t>RAND</t>
  </si>
  <si>
    <t>i</t>
  </si>
  <si>
    <t>Beta(1.5, 55.5)</t>
  </si>
  <si>
    <t>mean=</t>
  </si>
  <si>
    <t>Exact Mean=</t>
  </si>
  <si>
    <t>Variance=</t>
  </si>
  <si>
    <t>40th=</t>
  </si>
  <si>
    <t>Exact 40th=</t>
  </si>
  <si>
    <t>95th=</t>
  </si>
  <si>
    <t>Exact 95th=</t>
  </si>
  <si>
    <t>lambda=</t>
  </si>
  <si>
    <t>Pr(0|100 yr)=</t>
  </si>
  <si>
    <t>time=</t>
  </si>
  <si>
    <t>yrs</t>
  </si>
  <si>
    <t>Pr(1|100 yr)=</t>
  </si>
  <si>
    <t>Pr(0 | 1yr) =</t>
  </si>
  <si>
    <t>Pr(1 | 1yr) =</t>
  </si>
  <si>
    <t>approximately (Lambda*t)</t>
  </si>
  <si>
    <t>Mean time to core damage (in year) =</t>
  </si>
  <si>
    <t>Random sampling from a beta distribution</t>
  </si>
  <si>
    <t>Assume core damage frequency has mean of 2E-5/yr</t>
  </si>
  <si>
    <t>Random sampling from a lognormal distribution</t>
  </si>
  <si>
    <t>Lognormal (via transformation)</t>
  </si>
  <si>
    <t>Lognormal (via LOGINV)</t>
  </si>
  <si>
    <t>Mean=</t>
  </si>
  <si>
    <r>
      <t>Normal(</t>
    </r>
    <r>
      <rPr>
        <b/>
        <sz val="10"/>
        <color theme="1"/>
        <rFont val="Calibri"/>
        <family val="2"/>
      </rPr>
      <t>µ,σ)</t>
    </r>
  </si>
  <si>
    <t>Random sampling for a cut set A*B</t>
  </si>
  <si>
    <t>A</t>
  </si>
  <si>
    <t>B</t>
  </si>
  <si>
    <t>Cut Set</t>
  </si>
  <si>
    <t>Poisson distribution uses rate (e.g. per year) and time (e.g.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</si>
</sst>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0000"/>
    <numFmt numFmtId="165" formatCode="0.0000"/>
    <numFmt numFmtId="166" formatCode="0.0E+00"/>
    <numFmt numFmtId="167" formatCode="0.000000"/>
    <numFmt numFmtId="168" formatCode="_(* #,##0_);_(* \(#,##0\);_(* &quot;-&quot;??_);_(@_)"/>
    <numFmt numFmtId="169" formatCode="0.000"/>
    <numFmt numFmtId="170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/>
    <xf numFmtId="166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66" fontId="2" fillId="0" borderId="0" xfId="0" applyNumberFormat="1" applyFont="1"/>
    <xf numFmtId="167" fontId="0" fillId="0" borderId="0" xfId="0" applyNumberFormat="1"/>
    <xf numFmtId="11" fontId="2" fillId="0" borderId="0" xfId="0" applyNumberFormat="1" applyFont="1"/>
    <xf numFmtId="168" fontId="0" fillId="0" borderId="0" xfId="1" applyNumberFormat="1" applyFont="1"/>
    <xf numFmtId="169" fontId="0" fillId="0" borderId="0" xfId="0" applyNumberFormat="1"/>
    <xf numFmtId="170" fontId="0" fillId="0" borderId="0" xfId="0" applyNumberFormat="1"/>
    <xf numFmtId="169" fontId="2" fillId="0" borderId="0" xfId="0" applyNumberFormat="1" applyFont="1"/>
    <xf numFmtId="2" fontId="2" fillId="0" borderId="0" xfId="0" applyNumberFormat="1" applyFo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60" zoomScaleNormal="160" workbookViewId="0">
      <selection activeCell="E9" sqref="E9"/>
    </sheetView>
  </sheetViews>
  <sheetFormatPr defaultRowHeight="15" x14ac:dyDescent="0.25"/>
  <cols>
    <col min="1" max="1" width="11.140625" customWidth="1"/>
    <col min="2" max="2" width="7.140625" customWidth="1"/>
    <col min="3" max="3" width="11" customWidth="1"/>
    <col min="4" max="4" width="8.42578125" bestFit="1" customWidth="1"/>
    <col min="5" max="5" width="11.28515625" customWidth="1"/>
  </cols>
  <sheetData>
    <row r="1" spans="1:6" x14ac:dyDescent="0.25">
      <c r="A1" s="18" t="s">
        <v>26</v>
      </c>
      <c r="B1" s="18"/>
      <c r="C1" s="18"/>
      <c r="D1" s="18"/>
      <c r="E1" s="18"/>
      <c r="F1" s="18"/>
    </row>
    <row r="2" spans="1:6" ht="30.75" customHeight="1" x14ac:dyDescent="0.25">
      <c r="A2" s="16" t="s">
        <v>1</v>
      </c>
      <c r="B2" s="16" t="s">
        <v>0</v>
      </c>
      <c r="C2" s="16" t="s">
        <v>27</v>
      </c>
      <c r="D2" s="17" t="s">
        <v>0</v>
      </c>
      <c r="E2" s="17" t="s">
        <v>28</v>
      </c>
      <c r="F2" s="16" t="s">
        <v>29</v>
      </c>
    </row>
    <row r="3" spans="1:6" x14ac:dyDescent="0.25">
      <c r="A3">
        <v>1</v>
      </c>
      <c r="B3" s="12">
        <f ca="1">RAND()</f>
        <v>0.55306634115920383</v>
      </c>
      <c r="C3" s="13">
        <f ca="1">B3*(0.4)</f>
        <v>0.22122653646368154</v>
      </c>
      <c r="D3" s="12">
        <f ca="1">RAND()</f>
        <v>0.39813836513517364</v>
      </c>
      <c r="E3" s="12">
        <f ca="1">D3*(0.2)</f>
        <v>7.9627673027034732E-2</v>
      </c>
      <c r="F3">
        <f ca="1">C3*E3</f>
        <v>1.7615754310433409E-2</v>
      </c>
    </row>
    <row r="4" spans="1:6" x14ac:dyDescent="0.25">
      <c r="A4">
        <v>2</v>
      </c>
      <c r="B4" s="12">
        <f t="shared" ref="B4:B12" ca="1" si="0">RAND()</f>
        <v>0.85554074904338784</v>
      </c>
      <c r="C4" s="13">
        <f t="shared" ref="C4:C12" ca="1" si="1">B4*(0.4)</f>
        <v>0.34221629961735517</v>
      </c>
      <c r="D4" s="12">
        <f t="shared" ref="D4:D12" ca="1" si="2">RAND()</f>
        <v>0.37732457019480681</v>
      </c>
      <c r="E4" s="12">
        <f t="shared" ref="E4:E12" ca="1" si="3">D4*(0.2)</f>
        <v>7.546491403896137E-2</v>
      </c>
      <c r="F4">
        <f t="shared" ref="F4:F12" ca="1" si="4">C4*E4</f>
        <v>2.5825323633355157E-2</v>
      </c>
    </row>
    <row r="5" spans="1:6" x14ac:dyDescent="0.25">
      <c r="A5">
        <v>3</v>
      </c>
      <c r="B5" s="12">
        <f t="shared" ca="1" si="0"/>
        <v>0.5459472480455434</v>
      </c>
      <c r="C5" s="13">
        <f t="shared" ca="1" si="1"/>
        <v>0.21837889921821738</v>
      </c>
      <c r="D5" s="12">
        <f t="shared" ca="1" si="2"/>
        <v>0.66624725932203166</v>
      </c>
      <c r="E5" s="12">
        <f t="shared" ca="1" si="3"/>
        <v>0.13324945186440634</v>
      </c>
      <c r="F5">
        <f t="shared" ca="1" si="4"/>
        <v>2.9098868619579901E-2</v>
      </c>
    </row>
    <row r="6" spans="1:6" x14ac:dyDescent="0.25">
      <c r="A6">
        <v>4</v>
      </c>
      <c r="B6" s="12">
        <f t="shared" ca="1" si="0"/>
        <v>0.87581558295817097</v>
      </c>
      <c r="C6" s="13">
        <f t="shared" ca="1" si="1"/>
        <v>0.35032623318326839</v>
      </c>
      <c r="D6" s="12">
        <f t="shared" ca="1" si="2"/>
        <v>0.52447414573283802</v>
      </c>
      <c r="E6" s="12">
        <f t="shared" ca="1" si="3"/>
        <v>0.10489482914656761</v>
      </c>
      <c r="F6">
        <f t="shared" ca="1" si="4"/>
        <v>3.6747410375319541E-2</v>
      </c>
    </row>
    <row r="7" spans="1:6" x14ac:dyDescent="0.25">
      <c r="A7">
        <v>5</v>
      </c>
      <c r="B7" s="12">
        <f t="shared" ca="1" si="0"/>
        <v>0.822200102684845</v>
      </c>
      <c r="C7" s="13">
        <f t="shared" ca="1" si="1"/>
        <v>0.32888004107393803</v>
      </c>
      <c r="D7" s="12">
        <f t="shared" ca="1" si="2"/>
        <v>0.52429156182362679</v>
      </c>
      <c r="E7" s="12">
        <f t="shared" ca="1" si="3"/>
        <v>0.10485831236472537</v>
      </c>
      <c r="F7">
        <f t="shared" ca="1" si="4"/>
        <v>3.4485806077454703E-2</v>
      </c>
    </row>
    <row r="8" spans="1:6" x14ac:dyDescent="0.25">
      <c r="A8">
        <v>6</v>
      </c>
      <c r="B8" s="12">
        <f t="shared" ca="1" si="0"/>
        <v>0.56486833182570118</v>
      </c>
      <c r="C8" s="13">
        <f t="shared" ca="1" si="1"/>
        <v>0.22594733273028048</v>
      </c>
      <c r="D8" s="12">
        <f t="shared" ca="1" si="2"/>
        <v>9.6543366905231243E-2</v>
      </c>
      <c r="E8" s="12">
        <f t="shared" ca="1" si="3"/>
        <v>1.9308673381046249E-2</v>
      </c>
      <c r="F8">
        <f t="shared" ca="1" si="4"/>
        <v>4.3627432490075668E-3</v>
      </c>
    </row>
    <row r="9" spans="1:6" x14ac:dyDescent="0.25">
      <c r="A9">
        <v>7</v>
      </c>
      <c r="B9" s="12">
        <f t="shared" ca="1" si="0"/>
        <v>0.42680034706076475</v>
      </c>
      <c r="C9" s="13">
        <f t="shared" ca="1" si="1"/>
        <v>0.17072013882430592</v>
      </c>
      <c r="D9" s="12">
        <f t="shared" ca="1" si="2"/>
        <v>6.5349177133437131E-2</v>
      </c>
      <c r="E9" s="12">
        <f t="shared" ca="1" si="3"/>
        <v>1.3069835426687427E-2</v>
      </c>
      <c r="F9">
        <f t="shared" ca="1" si="4"/>
        <v>2.2312841184549091E-3</v>
      </c>
    </row>
    <row r="10" spans="1:6" x14ac:dyDescent="0.25">
      <c r="A10">
        <v>8</v>
      </c>
      <c r="B10" s="12">
        <f t="shared" ca="1" si="0"/>
        <v>0.62891291068382116</v>
      </c>
      <c r="C10" s="13">
        <f t="shared" ca="1" si="1"/>
        <v>0.25156516427352849</v>
      </c>
      <c r="D10" s="12">
        <f t="shared" ca="1" si="2"/>
        <v>0.51314928611984512</v>
      </c>
      <c r="E10" s="12">
        <f t="shared" ca="1" si="3"/>
        <v>0.10262985722396903</v>
      </c>
      <c r="F10">
        <f t="shared" ca="1" si="4"/>
        <v>2.5818096891916543E-2</v>
      </c>
    </row>
    <row r="11" spans="1:6" x14ac:dyDescent="0.25">
      <c r="A11">
        <v>9</v>
      </c>
      <c r="B11" s="12">
        <f t="shared" ca="1" si="0"/>
        <v>0.28151254152225558</v>
      </c>
      <c r="C11" s="13">
        <f t="shared" ca="1" si="1"/>
        <v>0.11260501660890224</v>
      </c>
      <c r="D11" s="12">
        <f t="shared" ca="1" si="2"/>
        <v>0.10348249613320715</v>
      </c>
      <c r="E11" s="12">
        <f t="shared" ca="1" si="3"/>
        <v>2.0696499226641431E-2</v>
      </c>
      <c r="F11">
        <f t="shared" ca="1" si="4"/>
        <v>2.3305296391620909E-3</v>
      </c>
    </row>
    <row r="12" spans="1:6" x14ac:dyDescent="0.25">
      <c r="A12">
        <v>10</v>
      </c>
      <c r="B12" s="12">
        <f t="shared" ca="1" si="0"/>
        <v>0.63559490153955667</v>
      </c>
      <c r="C12" s="13">
        <f t="shared" ca="1" si="1"/>
        <v>0.25423796061582266</v>
      </c>
      <c r="D12" s="12">
        <f t="shared" ca="1" si="2"/>
        <v>0.77285462479721778</v>
      </c>
      <c r="E12" s="12">
        <f t="shared" ca="1" si="3"/>
        <v>0.15457092495944358</v>
      </c>
      <c r="F12">
        <f t="shared" ca="1" si="4"/>
        <v>3.9297796732190297E-2</v>
      </c>
    </row>
    <row r="13" spans="1:6" x14ac:dyDescent="0.25">
      <c r="A13" s="7" t="s">
        <v>24</v>
      </c>
      <c r="B13" s="14">
        <f ca="1">AVERAGE(B3:B12)</f>
        <v>0.61902590565232507</v>
      </c>
      <c r="C13" s="15">
        <f ca="1">AVERAGE(C3:C12)</f>
        <v>0.24761036226093003</v>
      </c>
      <c r="D13" s="14">
        <f ca="1">AVERAGE(D3:D12)</f>
        <v>0.40418548532974147</v>
      </c>
      <c r="E13" s="14">
        <f ca="1">AVERAGE(E3:E12)</f>
        <v>8.0837097065948299E-2</v>
      </c>
      <c r="F13" s="14">
        <f ca="1">AVERAGE(F3:F12)</f>
        <v>2.1781361364687415E-2</v>
      </c>
    </row>
    <row r="14" spans="1:6" x14ac:dyDescent="0.25">
      <c r="A14" t="s">
        <v>4</v>
      </c>
      <c r="B14">
        <v>0.5</v>
      </c>
      <c r="C14">
        <v>0.2</v>
      </c>
      <c r="D14" s="13">
        <v>0.5</v>
      </c>
      <c r="E14" s="13">
        <v>0.1</v>
      </c>
    </row>
    <row r="15" spans="1:6" x14ac:dyDescent="0.25">
      <c r="A15" s="6"/>
      <c r="C15" s="5"/>
    </row>
    <row r="16" spans="1:6" x14ac:dyDescent="0.25">
      <c r="A16" s="6"/>
      <c r="C16" s="1"/>
    </row>
    <row r="17" spans="1:3" x14ac:dyDescent="0.25">
      <c r="A17" s="6"/>
      <c r="C17" s="1"/>
    </row>
    <row r="18" spans="1:3" x14ac:dyDescent="0.25">
      <c r="A18" s="6"/>
      <c r="C18" s="9"/>
    </row>
    <row r="19" spans="1:3" x14ac:dyDescent="0.25">
      <c r="A19" s="6"/>
      <c r="C19" s="9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zoomScale="160" zoomScaleNormal="160" workbookViewId="0">
      <selection activeCell="G13" sqref="G13"/>
    </sheetView>
  </sheetViews>
  <sheetFormatPr defaultRowHeight="15" x14ac:dyDescent="0.25"/>
  <cols>
    <col min="1" max="1" width="11.140625" customWidth="1"/>
    <col min="2" max="2" width="7.140625" customWidth="1"/>
    <col min="3" max="3" width="11" customWidth="1"/>
    <col min="4" max="4" width="13.42578125" customWidth="1"/>
    <col min="5" max="5" width="11.28515625" customWidth="1"/>
  </cols>
  <sheetData>
    <row r="1" spans="1:5" x14ac:dyDescent="0.25">
      <c r="A1" t="s">
        <v>21</v>
      </c>
    </row>
    <row r="2" spans="1:5" ht="30.75" customHeight="1" x14ac:dyDescent="0.25">
      <c r="A2" s="16" t="s">
        <v>1</v>
      </c>
      <c r="B2" s="16" t="s">
        <v>0</v>
      </c>
      <c r="C2" s="16" t="s">
        <v>25</v>
      </c>
      <c r="D2" s="17" t="s">
        <v>22</v>
      </c>
      <c r="E2" s="17" t="s">
        <v>23</v>
      </c>
    </row>
    <row r="3" spans="1:5" x14ac:dyDescent="0.25">
      <c r="A3">
        <v>1</v>
      </c>
      <c r="B3" s="12">
        <f ca="1">RAND()</f>
        <v>0.31425963342161467</v>
      </c>
      <c r="C3" s="13">
        <f ca="1">NORMINV(B3,-9.22, 1.18)</f>
        <v>-9.7908982116901786</v>
      </c>
      <c r="D3" s="4">
        <f ca="1">EXP(C3)</f>
        <v>5.5958612012056141E-5</v>
      </c>
      <c r="E3" s="4">
        <f ca="1">LOGINV(B3,-9.22,1.18)</f>
        <v>5.5958612012056141E-5</v>
      </c>
    </row>
    <row r="4" spans="1:5" x14ac:dyDescent="0.25">
      <c r="A4">
        <v>2</v>
      </c>
      <c r="B4" s="12">
        <f t="shared" ref="B4:B12" ca="1" si="0">RAND()</f>
        <v>0.10470304524627116</v>
      </c>
      <c r="C4" s="13">
        <f t="shared" ref="C4:C12" ca="1" si="1">NORMINV(B4,-9.22, 1.18)</f>
        <v>-10.701136244036032</v>
      </c>
      <c r="D4" s="4">
        <f t="shared" ref="D4:D12" ca="1" si="2">EXP(C4)</f>
        <v>2.2519335909781899E-5</v>
      </c>
      <c r="E4" s="4">
        <f t="shared" ref="E4:E12" ca="1" si="3">LOGINV(B4,-9.22,1.18)</f>
        <v>2.2519335909781899E-5</v>
      </c>
    </row>
    <row r="5" spans="1:5" x14ac:dyDescent="0.25">
      <c r="A5">
        <v>3</v>
      </c>
      <c r="B5" s="12">
        <f t="shared" ca="1" si="0"/>
        <v>0.32065538775306002</v>
      </c>
      <c r="C5" s="13">
        <f t="shared" ca="1" si="1"/>
        <v>-9.7697229412836109</v>
      </c>
      <c r="D5" s="4">
        <f t="shared" ca="1" si="2"/>
        <v>5.7156185475747031E-5</v>
      </c>
      <c r="E5" s="4">
        <f t="shared" ca="1" si="3"/>
        <v>5.7156185475747031E-5</v>
      </c>
    </row>
    <row r="6" spans="1:5" x14ac:dyDescent="0.25">
      <c r="A6">
        <v>4</v>
      </c>
      <c r="B6" s="12">
        <f t="shared" ca="1" si="0"/>
        <v>0.43202245213613433</v>
      </c>
      <c r="C6" s="13">
        <f t="shared" ca="1" si="1"/>
        <v>-9.4220484209673891</v>
      </c>
      <c r="D6" s="4">
        <f t="shared" ca="1" si="2"/>
        <v>8.0920091010559946E-5</v>
      </c>
      <c r="E6" s="4">
        <f t="shared" ca="1" si="3"/>
        <v>8.0920091010559946E-5</v>
      </c>
    </row>
    <row r="7" spans="1:5" x14ac:dyDescent="0.25">
      <c r="A7">
        <v>5</v>
      </c>
      <c r="B7" s="12">
        <f t="shared" ca="1" si="0"/>
        <v>0.3905209755149005</v>
      </c>
      <c r="C7" s="13">
        <f t="shared" ca="1" si="1"/>
        <v>-9.5479945116683957</v>
      </c>
      <c r="D7" s="4">
        <f t="shared" ca="1" si="2"/>
        <v>7.1344199650096436E-5</v>
      </c>
      <c r="E7" s="4">
        <f t="shared" ca="1" si="3"/>
        <v>7.1344199650096436E-5</v>
      </c>
    </row>
    <row r="8" spans="1:5" x14ac:dyDescent="0.25">
      <c r="A8">
        <v>6</v>
      </c>
      <c r="B8" s="12">
        <f t="shared" ca="1" si="0"/>
        <v>0.58305322695512063</v>
      </c>
      <c r="C8" s="13">
        <f t="shared" ca="1" si="1"/>
        <v>-8.9725414832245782</v>
      </c>
      <c r="D8" s="4">
        <f t="shared" ca="1" si="2"/>
        <v>1.2684540667905084E-4</v>
      </c>
      <c r="E8" s="4">
        <f t="shared" ca="1" si="3"/>
        <v>1.2684540667905084E-4</v>
      </c>
    </row>
    <row r="9" spans="1:5" x14ac:dyDescent="0.25">
      <c r="A9">
        <v>7</v>
      </c>
      <c r="B9" s="12">
        <f t="shared" ca="1" si="0"/>
        <v>0.1442226905203734</v>
      </c>
      <c r="C9" s="13">
        <f t="shared" ca="1" si="1"/>
        <v>-10.472615079051298</v>
      </c>
      <c r="D9" s="4">
        <f t="shared" ca="1" si="2"/>
        <v>2.8300952997710745E-5</v>
      </c>
      <c r="E9" s="4">
        <f t="shared" ca="1" si="3"/>
        <v>2.8300952997710745E-5</v>
      </c>
    </row>
    <row r="10" spans="1:5" x14ac:dyDescent="0.25">
      <c r="A10">
        <v>8</v>
      </c>
      <c r="B10" s="12">
        <f t="shared" ca="1" si="0"/>
        <v>0.12216486448112707</v>
      </c>
      <c r="C10" s="13">
        <f t="shared" ca="1" si="1"/>
        <v>-10.593794565019774</v>
      </c>
      <c r="D10" s="4">
        <f t="shared" ca="1" si="2"/>
        <v>2.5071105129368953E-5</v>
      </c>
      <c r="E10" s="4">
        <f t="shared" ca="1" si="3"/>
        <v>2.5071105129368953E-5</v>
      </c>
    </row>
    <row r="11" spans="1:5" x14ac:dyDescent="0.25">
      <c r="A11">
        <v>9</v>
      </c>
      <c r="B11" s="12">
        <f t="shared" ca="1" si="0"/>
        <v>3.5328840340066447E-3</v>
      </c>
      <c r="C11" s="13">
        <f t="shared" ca="1" si="1"/>
        <v>-12.398599707166868</v>
      </c>
      <c r="D11" s="4">
        <f t="shared" ca="1" si="2"/>
        <v>4.1243599775764921E-6</v>
      </c>
      <c r="E11" s="4">
        <f t="shared" ca="1" si="3"/>
        <v>4.1243599775764921E-6</v>
      </c>
    </row>
    <row r="12" spans="1:5" x14ac:dyDescent="0.25">
      <c r="A12">
        <v>10</v>
      </c>
      <c r="B12" s="12">
        <f t="shared" ca="1" si="0"/>
        <v>0.19371279178355683</v>
      </c>
      <c r="C12" s="13">
        <f t="shared" ca="1" si="1"/>
        <v>-10.239868685711031</v>
      </c>
      <c r="D12" s="4">
        <f t="shared" ca="1" si="2"/>
        <v>3.5717539557012693E-5</v>
      </c>
      <c r="E12" s="4">
        <f t="shared" ca="1" si="3"/>
        <v>3.5717539557012693E-5</v>
      </c>
    </row>
    <row r="13" spans="1:5" x14ac:dyDescent="0.25">
      <c r="A13" s="7" t="s">
        <v>24</v>
      </c>
      <c r="B13" s="14">
        <f ca="1">AVERAGE(B3:B12)</f>
        <v>0.26088479518461655</v>
      </c>
      <c r="C13" s="15">
        <f ca="1">AVERAGE(C3:C12)</f>
        <v>-10.190921984981916</v>
      </c>
      <c r="D13" s="10">
        <f ca="1">AVERAGE(D3:D12)</f>
        <v>5.0795778839896111E-5</v>
      </c>
      <c r="E13" s="10">
        <f ca="1">AVERAGE(E3:E12)</f>
        <v>5.0795778839896111E-5</v>
      </c>
    </row>
    <row r="14" spans="1:5" x14ac:dyDescent="0.25">
      <c r="A14" t="s">
        <v>4</v>
      </c>
      <c r="B14">
        <v>0.5</v>
      </c>
      <c r="C14">
        <v>-9.2200000000000006</v>
      </c>
      <c r="D14" s="4">
        <v>2.0000000000000001E-4</v>
      </c>
      <c r="E14" s="4">
        <v>2.0000000000000001E-4</v>
      </c>
    </row>
    <row r="15" spans="1:5" x14ac:dyDescent="0.25">
      <c r="A15" s="6"/>
      <c r="C15" s="5"/>
    </row>
    <row r="16" spans="1:5" x14ac:dyDescent="0.25">
      <c r="A16" s="6"/>
      <c r="C16" s="1"/>
    </row>
    <row r="17" spans="1:3" x14ac:dyDescent="0.25">
      <c r="A17" s="6"/>
      <c r="C17" s="1"/>
    </row>
    <row r="18" spans="1:3" x14ac:dyDescent="0.25">
      <c r="A18" s="6"/>
      <c r="C18" s="9"/>
    </row>
    <row r="19" spans="1:3" x14ac:dyDescent="0.25">
      <c r="A19" s="6"/>
      <c r="C19" s="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"/>
  <sheetViews>
    <sheetView zoomScale="160" zoomScaleNormal="160" workbookViewId="0">
      <selection activeCell="C3" sqref="C3"/>
    </sheetView>
  </sheetViews>
  <sheetFormatPr defaultRowHeight="15" x14ac:dyDescent="0.25"/>
  <cols>
    <col min="1" max="1" width="12" customWidth="1"/>
    <col min="3" max="3" width="12.5703125" customWidth="1"/>
  </cols>
  <sheetData>
    <row r="1" spans="1:4" x14ac:dyDescent="0.25">
      <c r="A1" t="s">
        <v>19</v>
      </c>
    </row>
    <row r="2" spans="1:4" x14ac:dyDescent="0.25">
      <c r="A2" s="3" t="s">
        <v>1</v>
      </c>
      <c r="B2" s="3" t="s">
        <v>0</v>
      </c>
      <c r="C2" t="s">
        <v>2</v>
      </c>
    </row>
    <row r="3" spans="1:4" x14ac:dyDescent="0.25">
      <c r="A3">
        <v>1</v>
      </c>
      <c r="B3" s="2">
        <f ca="1">RAND()</f>
        <v>0.22610995239789478</v>
      </c>
      <c r="C3" s="5">
        <f ca="1">BETAINV(B3, 1.5, 55.5)</f>
        <v>9.9343304604616219E-3</v>
      </c>
    </row>
    <row r="4" spans="1:4" x14ac:dyDescent="0.25">
      <c r="A4">
        <v>2</v>
      </c>
      <c r="B4" s="2">
        <f t="shared" ref="B4:B12" ca="1" si="0">RAND()</f>
        <v>0.74135004104736324</v>
      </c>
      <c r="C4" s="5">
        <f t="shared" ref="C4:C12" ca="1" si="1">BETAINV(B4, 1.5, 55.5)</f>
        <v>3.546621402753658E-2</v>
      </c>
    </row>
    <row r="5" spans="1:4" x14ac:dyDescent="0.25">
      <c r="A5">
        <v>3</v>
      </c>
      <c r="B5" s="2">
        <f t="shared" ca="1" si="0"/>
        <v>0.6635351114699537</v>
      </c>
      <c r="C5" s="5">
        <f t="shared" ca="1" si="1"/>
        <v>2.9872573064095631E-2</v>
      </c>
    </row>
    <row r="6" spans="1:4" x14ac:dyDescent="0.25">
      <c r="A6">
        <v>4</v>
      </c>
      <c r="B6" s="2">
        <f t="shared" ca="1" si="0"/>
        <v>0.15026314898394932</v>
      </c>
      <c r="C6" s="5">
        <f t="shared" ca="1" si="1"/>
        <v>7.1393025061762608E-3</v>
      </c>
    </row>
    <row r="7" spans="1:4" x14ac:dyDescent="0.25">
      <c r="A7">
        <v>5</v>
      </c>
      <c r="B7" s="2">
        <f t="shared" ca="1" si="0"/>
        <v>6.6271286346339719E-2</v>
      </c>
      <c r="C7" s="5">
        <f t="shared" ca="1" si="1"/>
        <v>3.8596883539211198E-3</v>
      </c>
    </row>
    <row r="8" spans="1:4" x14ac:dyDescent="0.25">
      <c r="A8">
        <v>6</v>
      </c>
      <c r="B8" s="2">
        <f t="shared" ca="1" si="0"/>
        <v>1.2891178348147347E-2</v>
      </c>
      <c r="C8" s="5">
        <f t="shared" ca="1" si="1"/>
        <v>1.2244323580741434E-3</v>
      </c>
    </row>
    <row r="9" spans="1:4" x14ac:dyDescent="0.25">
      <c r="A9">
        <v>7</v>
      </c>
      <c r="B9" s="2">
        <f t="shared" ca="1" si="0"/>
        <v>2.6154500516833101E-2</v>
      </c>
      <c r="C9" s="4">
        <f t="shared" ca="1" si="1"/>
        <v>1.9952783477996494E-3</v>
      </c>
    </row>
    <row r="10" spans="1:4" x14ac:dyDescent="0.25">
      <c r="A10">
        <v>8</v>
      </c>
      <c r="B10" s="2">
        <f t="shared" ca="1" si="0"/>
        <v>0.43332494768618313</v>
      </c>
      <c r="C10" s="5">
        <f t="shared" ca="1" si="1"/>
        <v>1.8021810807925483E-2</v>
      </c>
    </row>
    <row r="11" spans="1:4" x14ac:dyDescent="0.25">
      <c r="A11">
        <v>9</v>
      </c>
      <c r="B11" s="2">
        <f t="shared" ca="1" si="0"/>
        <v>0.81932337579758574</v>
      </c>
      <c r="C11" s="5">
        <f t="shared" ca="1" si="1"/>
        <v>4.2837826277817292E-2</v>
      </c>
      <c r="D11">
        <v>1.7000000000000001E-2</v>
      </c>
    </row>
    <row r="12" spans="1:4" x14ac:dyDescent="0.25">
      <c r="A12">
        <v>10</v>
      </c>
      <c r="B12" s="2">
        <f t="shared" ca="1" si="0"/>
        <v>6.0536277052434473E-2</v>
      </c>
      <c r="C12" s="5">
        <f t="shared" ca="1" si="1"/>
        <v>3.6147238735269515E-3</v>
      </c>
    </row>
    <row r="13" spans="1:4" x14ac:dyDescent="0.25">
      <c r="A13" s="7" t="s">
        <v>3</v>
      </c>
      <c r="B13" s="8">
        <f ca="1">AVERAGE(B3:B12)</f>
        <v>0.31997598196466842</v>
      </c>
      <c r="C13" s="8">
        <f ca="1">AVERAGE(C3:C12)</f>
        <v>1.5396618007733473E-2</v>
      </c>
    </row>
    <row r="14" spans="1:4" x14ac:dyDescent="0.25">
      <c r="A14" t="s">
        <v>4</v>
      </c>
      <c r="B14">
        <v>0.5</v>
      </c>
      <c r="C14" s="5">
        <f>1.5/(1.5+55.5)</f>
        <v>2.6315789473684209E-2</v>
      </c>
    </row>
    <row r="15" spans="1:4" x14ac:dyDescent="0.25">
      <c r="A15" s="6" t="s">
        <v>5</v>
      </c>
      <c r="C15" s="5">
        <f ca="1">VAR(C3:C12)</f>
        <v>2.3584820869883765E-4</v>
      </c>
    </row>
    <row r="16" spans="1:4" x14ac:dyDescent="0.25">
      <c r="A16" s="6" t="s">
        <v>6</v>
      </c>
      <c r="C16" s="1">
        <f ca="1">PERCENTILE(C3:C12,0.4)</f>
        <v>5.827456845274203E-3</v>
      </c>
    </row>
    <row r="17" spans="1:3" x14ac:dyDescent="0.25">
      <c r="A17" s="6" t="s">
        <v>7</v>
      </c>
      <c r="C17" s="1">
        <f>BETAINV(0.4, 1.5, 55.5)</f>
        <v>1.6624490406612489E-2</v>
      </c>
    </row>
    <row r="18" spans="1:3" x14ac:dyDescent="0.25">
      <c r="A18" s="6" t="s">
        <v>8</v>
      </c>
      <c r="C18" s="9">
        <f ca="1">PERCENTILE(C3:C12,0.95)</f>
        <v>3.9520600765190962E-2</v>
      </c>
    </row>
    <row r="19" spans="1:3" x14ac:dyDescent="0.25">
      <c r="A19" s="6" t="s">
        <v>9</v>
      </c>
      <c r="C19" s="9">
        <f>BETAINV(0.95, 1.5, 55.5)</f>
        <v>6.7690330338358029E-2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zoomScale="230" zoomScaleNormal="230" workbookViewId="0">
      <selection activeCell="G6" sqref="G6"/>
    </sheetView>
  </sheetViews>
  <sheetFormatPr defaultRowHeight="15" x14ac:dyDescent="0.25"/>
  <cols>
    <col min="1" max="1" width="12.42578125" bestFit="1" customWidth="1"/>
    <col min="2" max="2" width="12.5703125" bestFit="1" customWidth="1"/>
    <col min="4" max="4" width="9.28515625" customWidth="1"/>
  </cols>
  <sheetData>
    <row r="1" spans="1:5" x14ac:dyDescent="0.25">
      <c r="A1" t="s">
        <v>20</v>
      </c>
    </row>
    <row r="2" spans="1:5" x14ac:dyDescent="0.25">
      <c r="A2" t="s">
        <v>30</v>
      </c>
    </row>
    <row r="4" spans="1:5" x14ac:dyDescent="0.25">
      <c r="A4" s="6" t="s">
        <v>10</v>
      </c>
      <c r="B4" s="10">
        <v>2.0000000000000002E-5</v>
      </c>
      <c r="C4" s="6" t="s">
        <v>12</v>
      </c>
      <c r="D4">
        <v>100</v>
      </c>
      <c r="E4" t="s">
        <v>13</v>
      </c>
    </row>
    <row r="5" spans="1:5" x14ac:dyDescent="0.25">
      <c r="A5" t="s">
        <v>11</v>
      </c>
      <c r="B5">
        <f>POISSON(0, $B$4*$D$4, FALSE)</f>
        <v>0.99800199866733308</v>
      </c>
    </row>
    <row r="6" spans="1:5" x14ac:dyDescent="0.25">
      <c r="A6" t="s">
        <v>14</v>
      </c>
      <c r="B6" s="1">
        <f>POISSON(1, $B$4*$D$4, FALSE)</f>
        <v>1.9960039973346668E-3</v>
      </c>
    </row>
    <row r="7" spans="1:5" x14ac:dyDescent="0.25">
      <c r="A7" t="s">
        <v>18</v>
      </c>
      <c r="D7" s="11">
        <f>1/B4</f>
        <v>49999.999999999993</v>
      </c>
    </row>
    <row r="8" spans="1:5" x14ac:dyDescent="0.25">
      <c r="A8" s="6" t="s">
        <v>15</v>
      </c>
      <c r="B8">
        <f>POISSON(0,B4*1,FALSE)</f>
        <v>0.99998000019999866</v>
      </c>
    </row>
    <row r="9" spans="1:5" x14ac:dyDescent="0.25">
      <c r="A9" s="7" t="s">
        <v>16</v>
      </c>
      <c r="B9" s="10">
        <f>POISSON(1,B4*1,FALSE)</f>
        <v>1.9999600003999968E-5</v>
      </c>
      <c r="C9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AandB</vt:lpstr>
      <vt:lpstr>Lognormal</vt:lpstr>
      <vt:lpstr>Sampling</vt:lpstr>
      <vt:lpstr>CoreDamage</vt:lpstr>
    </vt:vector>
  </TitlesOfParts>
  <Company>USNRC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trna1</dc:creator>
  <cp:lastModifiedBy>Windows User</cp:lastModifiedBy>
  <dcterms:created xsi:type="dcterms:W3CDTF">2011-12-08T15:26:50Z</dcterms:created>
  <dcterms:modified xsi:type="dcterms:W3CDTF">2019-04-04T17:22:01Z</dcterms:modified>
</cp:coreProperties>
</file>